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tula\Desktop\"/>
    </mc:Choice>
  </mc:AlternateContent>
  <bookViews>
    <workbookView xWindow="0" yWindow="0" windowWidth="28800" windowHeight="12330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8" i="2" l="1"/>
  <c r="D463" i="1"/>
  <c r="C463" i="1"/>
  <c r="L1288" i="2"/>
  <c r="K1244" i="2"/>
  <c r="K1243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L1138" i="2" s="1"/>
  <c r="M1143" i="2"/>
  <c r="M1142" i="2" s="1"/>
  <c r="K1146" i="2"/>
  <c r="L1146" i="2"/>
  <c r="K1149" i="2"/>
  <c r="K1148" i="2" s="1"/>
  <c r="K1147" i="2" s="1"/>
  <c r="K1145" i="2" s="1"/>
  <c r="L1149" i="2"/>
  <c r="L1148" i="2" s="1"/>
  <c r="L1147" i="2" s="1"/>
  <c r="L1145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K1241" i="2" l="1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M87" i="2" s="1"/>
  <c r="M86" i="2" s="1"/>
  <c r="M83" i="2" s="1"/>
  <c r="L23" i="2"/>
  <c r="L22" i="2" s="1"/>
  <c r="L20" i="2" s="1"/>
  <c r="M45" i="2"/>
  <c r="M24" i="2"/>
  <c r="M1288" i="2" l="1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9" i="2"/>
  <c r="M44" i="2"/>
  <c r="M43" i="2" s="1"/>
  <c r="M41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L1205" i="2"/>
  <c r="L1203" i="2" s="1"/>
  <c r="L583" i="2"/>
  <c r="L576" i="2" s="1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L1052" i="2" l="1"/>
  <c r="K1052" i="2"/>
  <c r="M1052" i="2"/>
  <c r="M19" i="2"/>
  <c r="K1262" i="2"/>
  <c r="M104" i="2"/>
  <c r="M926" i="2"/>
  <c r="M210" i="2"/>
  <c r="M203" i="2" s="1"/>
  <c r="L202" i="2"/>
  <c r="L5" i="2" s="1"/>
  <c r="M583" i="2"/>
  <c r="K202" i="2"/>
  <c r="M1262" i="2"/>
  <c r="K5" i="2" l="1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63" i="1" s="1"/>
  <c r="E56" i="1"/>
  <c r="E49" i="1"/>
  <c r="E48" i="1" s="1"/>
  <c r="E41" i="1"/>
  <c r="E34" i="1"/>
  <c r="E27" i="1"/>
  <c r="E20" i="1"/>
  <c r="E12" i="1"/>
  <c r="E5" i="1"/>
  <c r="E4" i="1" s="1"/>
  <c r="E93" i="1" l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E435" i="1" s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M577" i="2" s="1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58" i="1"/>
  <c r="D48" i="1"/>
  <c r="D458" i="1"/>
  <c r="E439" i="1"/>
  <c r="E11" i="4" s="1"/>
  <c r="E13" i="4" s="1"/>
  <c r="C19" i="1"/>
  <c r="E302" i="1" l="1"/>
  <c r="C3" i="1"/>
  <c r="C437" i="1" s="1"/>
  <c r="E3" i="1"/>
  <c r="C302" i="1"/>
  <c r="C438" i="1" s="1"/>
  <c r="C4" i="4" s="1"/>
  <c r="K1299" i="2"/>
  <c r="K577" i="2" s="1"/>
  <c r="L1299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<sst xmlns="http://schemas.openxmlformats.org/spreadsheetml/2006/main" count="1752" uniqueCount="308">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</sst>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452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Q466" sqref="Q466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4657208</v>
      </c>
      <c r="D3" s="67">
        <f>SUM(D4,D19,D48,D63,D78,D93,D122,D172,D208,D216,D224,D232,D247,D262,D279,D294)</f>
        <v>-98940</v>
      </c>
      <c r="E3" s="67">
        <f>SUM(E4,E19,E48,E63,E78,E93,E122,E172,E208,E216,E224,E232,E247,E262,E279,E294)</f>
        <v>4558268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3929720</v>
      </c>
      <c r="D48" s="69">
        <f t="shared" si="12"/>
        <v>0</v>
      </c>
      <c r="E48" s="69">
        <f>SUM(E49,E56)</f>
        <v>3929720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3929720</v>
      </c>
      <c r="D56" s="68">
        <f t="shared" si="16"/>
        <v>0</v>
      </c>
      <c r="E56" s="68">
        <f>SUM(E57:E62)</f>
        <v>3929720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3929720</v>
      </c>
      <c r="D59" s="222">
        <v>0</v>
      </c>
      <c r="E59" s="110">
        <f t="shared" si="17"/>
        <v>3929720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90050</v>
      </c>
      <c r="D63" s="70">
        <f t="shared" si="18"/>
        <v>8000</v>
      </c>
      <c r="E63" s="70">
        <f>SUM(E64,E71)</f>
        <v>98050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90050</v>
      </c>
      <c r="D64" s="68">
        <f t="shared" ref="D64" si="20">SUM(D65:D70)</f>
        <v>0</v>
      </c>
      <c r="E64" s="68">
        <f>SUM(E65:E70)</f>
        <v>90050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90050</v>
      </c>
      <c r="D67" s="222"/>
      <c r="E67" s="110">
        <f t="shared" si="21"/>
        <v>90050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0</v>
      </c>
      <c r="D71" s="68">
        <f t="shared" si="22"/>
        <v>8000</v>
      </c>
      <c r="E71" s="68">
        <f>SUM(E72:E77)</f>
        <v>8000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0</v>
      </c>
      <c r="D74" s="222">
        <v>8000</v>
      </c>
      <c r="E74" s="110">
        <f t="shared" si="23"/>
        <v>8000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150</v>
      </c>
      <c r="E224" s="70">
        <f>SUM(E225)</f>
        <v>150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150</v>
      </c>
      <c r="E225" s="68">
        <f t="shared" si="72"/>
        <v>150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0</v>
      </c>
      <c r="D227" s="222">
        <v>150</v>
      </c>
      <c r="E227" s="110">
        <f t="shared" ref="E227:E231" si="73">C227+D227</f>
        <v>150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7750</v>
      </c>
      <c r="D232" s="70">
        <f t="shared" si="74"/>
        <v>-149</v>
      </c>
      <c r="E232" s="70">
        <f>SUM(E233,E240)</f>
        <v>7601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1000</v>
      </c>
      <c r="D233" s="68">
        <f t="shared" ref="D233:E233" si="76">SUM(D234:D239)</f>
        <v>0</v>
      </c>
      <c r="E233" s="68">
        <f t="shared" si="76"/>
        <v>1000</v>
      </c>
      <c r="F233" s="72"/>
    </row>
    <row r="234" spans="1:6" s="6" customFormat="1" x14ac:dyDescent="0.25">
      <c r="A234" s="8"/>
      <c r="B234" s="10">
        <v>3210</v>
      </c>
      <c r="C234" s="222">
        <v>1000</v>
      </c>
      <c r="D234" s="222">
        <v>0</v>
      </c>
      <c r="E234" s="110">
        <f>C234+D234</f>
        <v>1000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6750</v>
      </c>
      <c r="D240" s="68">
        <f t="shared" si="78"/>
        <v>-149</v>
      </c>
      <c r="E240" s="68">
        <f t="shared" si="78"/>
        <v>6601</v>
      </c>
      <c r="F240" s="72"/>
    </row>
    <row r="241" spans="1:6" s="6" customFormat="1" x14ac:dyDescent="0.25">
      <c r="A241" s="8"/>
      <c r="B241" s="10">
        <v>3210</v>
      </c>
      <c r="C241" s="222">
        <v>6750</v>
      </c>
      <c r="D241" s="222">
        <v>-149</v>
      </c>
      <c r="E241" s="110">
        <f>C241+D241</f>
        <v>6601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650</v>
      </c>
      <c r="D247" s="70">
        <f t="shared" si="80"/>
        <v>0</v>
      </c>
      <c r="E247" s="70">
        <f>SUM(E248,E255)</f>
        <v>650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650</v>
      </c>
      <c r="D255" s="68">
        <f t="shared" si="84"/>
        <v>0</v>
      </c>
      <c r="E255" s="68">
        <f t="shared" si="84"/>
        <v>650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650</v>
      </c>
      <c r="D258" s="222">
        <v>0</v>
      </c>
      <c r="E258" s="110">
        <f t="shared" si="85"/>
        <v>650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629038</v>
      </c>
      <c r="D262" s="70">
        <f>SUM(D263,D271)</f>
        <v>-106941</v>
      </c>
      <c r="E262" s="70">
        <f>SUM(E263,E271)</f>
        <v>522097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628488</v>
      </c>
      <c r="D263" s="68">
        <f>SUM(D264:D270)</f>
        <v>-106941</v>
      </c>
      <c r="E263" s="68">
        <f>SUM(E264:E270)</f>
        <v>521547</v>
      </c>
      <c r="F263" s="72"/>
    </row>
    <row r="264" spans="1:6" s="6" customFormat="1" x14ac:dyDescent="0.25">
      <c r="A264" s="8"/>
      <c r="B264" s="16">
        <v>11</v>
      </c>
      <c r="C264" s="222">
        <v>105000</v>
      </c>
      <c r="D264" s="222">
        <v>0</v>
      </c>
      <c r="E264" s="110">
        <f>C264+D264</f>
        <v>105000</v>
      </c>
      <c r="F264" s="137"/>
    </row>
    <row r="265" spans="1:6" s="6" customFormat="1" x14ac:dyDescent="0.25">
      <c r="A265" s="8"/>
      <c r="B265" s="18">
        <v>12</v>
      </c>
      <c r="C265" s="222">
        <v>442684</v>
      </c>
      <c r="D265" s="222">
        <v>-101916</v>
      </c>
      <c r="E265" s="110">
        <f t="shared" ref="E265:E270" si="86">C265+D265</f>
        <v>340768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526</v>
      </c>
      <c r="C268" s="222">
        <v>46400</v>
      </c>
      <c r="D268" s="222">
        <v>-5025</v>
      </c>
      <c r="E268" s="110">
        <f t="shared" si="86"/>
        <v>41375</v>
      </c>
      <c r="F268" s="137"/>
    </row>
    <row r="269" spans="1:6" s="6" customFormat="1" ht="15.75" customHeight="1" x14ac:dyDescent="0.25">
      <c r="A269" s="8"/>
      <c r="B269" s="18">
        <v>527</v>
      </c>
      <c r="C269" s="222">
        <v>26880</v>
      </c>
      <c r="D269" s="222">
        <v>0</v>
      </c>
      <c r="E269" s="110">
        <f t="shared" si="86"/>
        <v>26880</v>
      </c>
      <c r="F269" s="137"/>
    </row>
    <row r="270" spans="1:6" s="6" customFormat="1" ht="16.5" customHeight="1" x14ac:dyDescent="0.25">
      <c r="A270" s="8"/>
      <c r="B270" s="18">
        <v>5212</v>
      </c>
      <c r="C270" s="222">
        <v>7524</v>
      </c>
      <c r="D270" s="222">
        <v>0</v>
      </c>
      <c r="E270" s="110">
        <f t="shared" si="86"/>
        <v>7524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550</v>
      </c>
      <c r="D271" s="68">
        <f>SUM(D272:D278)</f>
        <v>0</v>
      </c>
      <c r="E271" s="68">
        <f>SUM(E272:E278)</f>
        <v>550</v>
      </c>
      <c r="F271" s="72"/>
    </row>
    <row r="272" spans="1:6" s="6" customFormat="1" x14ac:dyDescent="0.25">
      <c r="A272" s="8"/>
      <c r="B272" s="16">
        <v>11</v>
      </c>
      <c r="C272" s="222">
        <v>550</v>
      </c>
      <c r="D272" s="222">
        <v>0</v>
      </c>
      <c r="E272" s="110">
        <f>C272+D272</f>
        <v>550</v>
      </c>
      <c r="F272" s="137"/>
    </row>
    <row r="273" spans="1:6" s="6" customFormat="1" x14ac:dyDescent="0.25">
      <c r="A273" s="8"/>
      <c r="B273" s="18">
        <v>12</v>
      </c>
      <c r="C273" s="222">
        <v>0</v>
      </c>
      <c r="D273" s="222">
        <v>0</v>
      </c>
      <c r="E273" s="110">
        <f t="shared" ref="E273:E278" si="88">C273+D273</f>
        <v>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0</v>
      </c>
      <c r="D418" s="67">
        <f t="shared" ref="D418:E418" si="140">SUM(D419)</f>
        <v>0</v>
      </c>
      <c r="E418" s="67">
        <f t="shared" si="140"/>
        <v>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0</v>
      </c>
      <c r="D419" s="70">
        <f t="shared" si="141"/>
        <v>0</v>
      </c>
      <c r="E419" s="70">
        <f>SUM(E420,E427)</f>
        <v>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0</v>
      </c>
      <c r="D420" s="68">
        <f t="shared" ref="D420:E420" si="143">SUM(D421:D426)</f>
        <v>0</v>
      </c>
      <c r="E420" s="68">
        <f t="shared" si="143"/>
        <v>0</v>
      </c>
      <c r="F420" s="72"/>
    </row>
    <row r="421" spans="1:6" s="6" customFormat="1" x14ac:dyDescent="0.25">
      <c r="A421" s="8"/>
      <c r="B421" s="10">
        <v>3210</v>
      </c>
      <c r="C421" s="222">
        <v>0</v>
      </c>
      <c r="D421" s="222">
        <v>0</v>
      </c>
      <c r="E421" s="110">
        <f>C421+D421</f>
        <v>0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4657208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-98940</v>
      </c>
      <c r="E434" s="71">
        <f t="shared" si="147"/>
        <v>4558268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4657208</v>
      </c>
      <c r="D437" s="73">
        <f>D3</f>
        <v>-98940</v>
      </c>
      <c r="E437" s="73">
        <f>E3</f>
        <v>4558268</v>
      </c>
      <c r="F437" s="136"/>
    </row>
    <row r="438" spans="1:6" s="6" customFormat="1" x14ac:dyDescent="0.25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0</v>
      </c>
      <c r="D440" s="73">
        <f>D418</f>
        <v>0</v>
      </c>
      <c r="E440" s="73">
        <f>E418</f>
        <v>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4657208</v>
      </c>
      <c r="D441" s="74">
        <f t="shared" si="148"/>
        <v>-98940</v>
      </c>
      <c r="E441" s="74">
        <f t="shared" si="148"/>
        <v>4558268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105550</v>
      </c>
      <c r="D445" s="76">
        <f t="shared" si="149"/>
        <v>0</v>
      </c>
      <c r="E445" s="76">
        <f t="shared" si="149"/>
        <v>105550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442684</v>
      </c>
      <c r="D446" s="76">
        <f t="shared" si="149"/>
        <v>-101916</v>
      </c>
      <c r="E446" s="76">
        <f t="shared" si="149"/>
        <v>340768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46400</v>
      </c>
      <c r="D449" s="76">
        <f t="shared" si="149"/>
        <v>-5025</v>
      </c>
      <c r="E449" s="76">
        <f t="shared" si="149"/>
        <v>41375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26880</v>
      </c>
      <c r="D450" s="76">
        <f t="shared" si="149"/>
        <v>0</v>
      </c>
      <c r="E450" s="76">
        <f t="shared" si="149"/>
        <v>26880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7524</v>
      </c>
      <c r="D451" s="76">
        <f t="shared" si="149"/>
        <v>0</v>
      </c>
      <c r="E451" s="76">
        <f t="shared" si="149"/>
        <v>7524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7750</v>
      </c>
      <c r="D452" s="76">
        <f t="shared" si="149"/>
        <v>-149</v>
      </c>
      <c r="E452" s="76">
        <f t="shared" si="149"/>
        <v>7601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0</v>
      </c>
      <c r="D453" s="76">
        <f t="shared" si="149"/>
        <v>150</v>
      </c>
      <c r="E453" s="76">
        <f t="shared" si="149"/>
        <v>150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4020420</v>
      </c>
      <c r="D454" s="76">
        <f t="shared" si="149"/>
        <v>8000</v>
      </c>
      <c r="E454" s="76">
        <f t="shared" si="149"/>
        <v>4028420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9"/>
        <v>0</v>
      </c>
      <c r="D455" s="76">
        <f t="shared" si="149"/>
        <v>0</v>
      </c>
      <c r="E455" s="76">
        <f t="shared" si="149"/>
        <v>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4657208</v>
      </c>
      <c r="D458" s="77">
        <f>SUM(D445:D457)</f>
        <v>-98940</v>
      </c>
      <c r="E458" s="77">
        <f>SUM(E445:E457)</f>
        <v>4558268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25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8"/>
  <sheetViews>
    <sheetView tabSelected="1" zoomScaleNormal="100" workbookViewId="0">
      <pane xSplit="10" ySplit="2" topLeftCell="K1272" activePane="bottomRight" state="frozen"/>
      <selection activeCell="J13" sqref="J13"/>
      <selection pane="topRight" activeCell="J13" sqref="J13"/>
      <selection pane="bottomLeft" activeCell="J13" sqref="J13"/>
      <selection pane="bottomRight" activeCell="K1305" sqref="K1305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40" t="s">
        <v>267</v>
      </c>
      <c r="F1" s="240"/>
      <c r="G1" s="240"/>
      <c r="H1" s="240"/>
      <c r="I1" s="240"/>
      <c r="J1" s="240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4657208</v>
      </c>
      <c r="L5" s="155">
        <f>SUM(L19,L104,L202,L1052)</f>
        <v>-98940</v>
      </c>
      <c r="M5" s="155">
        <f>SUM(M19,M104,M202,M1052)</f>
        <v>4558268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105550</v>
      </c>
      <c r="L6" s="155">
        <f t="shared" si="4"/>
        <v>0</v>
      </c>
      <c r="M6" s="155">
        <f t="shared" si="4"/>
        <v>105550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442684</v>
      </c>
      <c r="L7" s="155">
        <f t="shared" si="4"/>
        <v>-101916</v>
      </c>
      <c r="M7" s="155">
        <f t="shared" si="4"/>
        <v>340768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7750</v>
      </c>
      <c r="L9" s="155">
        <f t="shared" si="4"/>
        <v>-149</v>
      </c>
      <c r="M9" s="155">
        <f t="shared" si="4"/>
        <v>7601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150</v>
      </c>
      <c r="M10" s="155">
        <f t="shared" si="4"/>
        <v>150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80804</v>
      </c>
      <c r="L12" s="155">
        <f t="shared" si="4"/>
        <v>-5025</v>
      </c>
      <c r="M12" s="155">
        <f t="shared" si="4"/>
        <v>75779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4020420</v>
      </c>
      <c r="L13" s="155">
        <f t="shared" si="4"/>
        <v>8000</v>
      </c>
      <c r="M13" s="155">
        <f t="shared" si="4"/>
        <v>4028420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0</v>
      </c>
      <c r="M15" s="155">
        <f t="shared" si="4"/>
        <v>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442684</v>
      </c>
      <c r="L19" s="161">
        <f>SUM(L20,L33,L41,L83)</f>
        <v>-101916</v>
      </c>
      <c r="M19" s="161">
        <f>SUM(M20,M33,M41,M83)</f>
        <v>340768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0</v>
      </c>
      <c r="M22" s="176">
        <f t="shared" si="10"/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0</v>
      </c>
      <c r="M23" s="176">
        <f t="shared" si="11"/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2000</v>
      </c>
      <c r="L27" s="196">
        <v>0</v>
      </c>
      <c r="M27" s="180">
        <f>K27+L27</f>
        <v>2000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500</v>
      </c>
      <c r="L29" s="196">
        <v>0</v>
      </c>
      <c r="M29" s="180">
        <f>K29+L29</f>
        <v>500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1500</v>
      </c>
      <c r="L30" s="196">
        <v>0</v>
      </c>
      <c r="M30" s="180">
        <f>K30+L30</f>
        <v>1500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6000</v>
      </c>
      <c r="L31" s="196">
        <v>0</v>
      </c>
      <c r="M31" s="180">
        <f>K31+L31</f>
        <v>6000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0</v>
      </c>
      <c r="M33" s="182">
        <f>SUM(M35)</f>
        <v>5000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0</v>
      </c>
      <c r="M34" s="171">
        <f>SUMIF($F35:$F40,$G34,M35:M40)</f>
        <v>5000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0</v>
      </c>
      <c r="M35" s="176">
        <f t="shared" si="13"/>
        <v>5000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0</v>
      </c>
      <c r="M36" s="176">
        <f>SUM(M37)</f>
        <v>5000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0</v>
      </c>
      <c r="M37" s="176">
        <f t="shared" si="15"/>
        <v>5000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0</v>
      </c>
      <c r="M38" s="180">
        <f>K38+L38</f>
        <v>5000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191184</v>
      </c>
      <c r="L41" s="166">
        <f>SUM(L43)</f>
        <v>-32916</v>
      </c>
      <c r="M41" s="166">
        <f>SUM(M43)</f>
        <v>158268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191184</v>
      </c>
      <c r="L42" s="171">
        <f t="shared" si="16"/>
        <v>-32916</v>
      </c>
      <c r="M42" s="171">
        <f>SUMIF($F43:$F82,$G42,M43:M82)</f>
        <v>158268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191184</v>
      </c>
      <c r="L43" s="176">
        <f t="shared" si="17"/>
        <v>-32916</v>
      </c>
      <c r="M43" s="176">
        <f t="shared" si="17"/>
        <v>158268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180684</v>
      </c>
      <c r="L44" s="176">
        <f>SUM(L45,L49,L55,L67,L65)</f>
        <v>-23616</v>
      </c>
      <c r="M44" s="176">
        <f>SUM(M45,M49,M55,M67,M65)</f>
        <v>157068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11968</v>
      </c>
      <c r="L45" s="176">
        <f>SUM(L46:L48)</f>
        <v>2780</v>
      </c>
      <c r="M45" s="176">
        <f>SUM(M46:M48)</f>
        <v>14748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9968</v>
      </c>
      <c r="L46" s="196">
        <v>1700</v>
      </c>
      <c r="M46" s="180">
        <f>K46+L46</f>
        <v>11668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2000</v>
      </c>
      <c r="L47" s="196">
        <v>1080</v>
      </c>
      <c r="M47" s="180">
        <f>K47+L47</f>
        <v>3080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0</v>
      </c>
      <c r="L48" s="196">
        <v>0</v>
      </c>
      <c r="M48" s="180">
        <f>K48+L48</f>
        <v>0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53868</v>
      </c>
      <c r="L49" s="176">
        <f>SUM(L50:L54)</f>
        <v>-11380</v>
      </c>
      <c r="M49" s="176">
        <f>SUM(M50:M54)</f>
        <v>42488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21868</v>
      </c>
      <c r="L50" s="196">
        <v>-3000</v>
      </c>
      <c r="M50" s="180">
        <f>K50+L50</f>
        <v>18868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8000</v>
      </c>
      <c r="L51" s="196">
        <v>0</v>
      </c>
      <c r="M51" s="180">
        <f>K51+L51</f>
        <v>8000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20500</v>
      </c>
      <c r="L52" s="196">
        <v>-6000</v>
      </c>
      <c r="M52" s="180">
        <f>K52+L52</f>
        <v>14500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2000</v>
      </c>
      <c r="L53" s="196">
        <v>-1080</v>
      </c>
      <c r="M53" s="180">
        <f>K53+L53</f>
        <v>920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1500</v>
      </c>
      <c r="L54" s="196">
        <v>-1300</v>
      </c>
      <c r="M54" s="180">
        <f>K54+L54</f>
        <v>200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99684</v>
      </c>
      <c r="L55" s="176">
        <f>SUM(L56:L64)</f>
        <v>-9616</v>
      </c>
      <c r="M55" s="176">
        <f>SUM(M56:M64)</f>
        <v>90068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32000</v>
      </c>
      <c r="L56" s="196">
        <v>500</v>
      </c>
      <c r="M56" s="180">
        <f t="shared" ref="M56:M64" si="18">K56+L56</f>
        <v>32500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42984</v>
      </c>
      <c r="L59" s="196">
        <v>-1716</v>
      </c>
      <c r="M59" s="180">
        <f t="shared" si="18"/>
        <v>41268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5100</v>
      </c>
      <c r="L60" s="196">
        <v>0</v>
      </c>
      <c r="M60" s="180">
        <f t="shared" si="18"/>
        <v>5100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1000</v>
      </c>
      <c r="L61" s="196">
        <v>900</v>
      </c>
      <c r="M61" s="180">
        <f t="shared" si="18"/>
        <v>1900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6000</v>
      </c>
      <c r="L62" s="196">
        <v>-2300</v>
      </c>
      <c r="M62" s="180">
        <f t="shared" si="18"/>
        <v>3700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6600</v>
      </c>
      <c r="L63" s="196">
        <v>-3200</v>
      </c>
      <c r="M63" s="180">
        <f t="shared" si="18"/>
        <v>3400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6000</v>
      </c>
      <c r="L64" s="196">
        <v>-3800</v>
      </c>
      <c r="M64" s="180">
        <f t="shared" si="18"/>
        <v>2200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15164</v>
      </c>
      <c r="L67" s="176">
        <f>SUM(L68:L72)</f>
        <v>-5400</v>
      </c>
      <c r="M67" s="176">
        <f>SUM(M68:M72)</f>
        <v>9764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3000</v>
      </c>
      <c r="L69" s="196">
        <v>0</v>
      </c>
      <c r="M69" s="180">
        <f>K69+L69</f>
        <v>3000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564</v>
      </c>
      <c r="L70" s="196">
        <v>0</v>
      </c>
      <c r="M70" s="180">
        <f>K70+L70</f>
        <v>564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600</v>
      </c>
      <c r="L71" s="196">
        <v>100</v>
      </c>
      <c r="M71" s="180">
        <f>K71+L71</f>
        <v>700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11000</v>
      </c>
      <c r="L72" s="196">
        <v>-5500</v>
      </c>
      <c r="M72" s="180">
        <f>K72+L72</f>
        <v>5500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1600</v>
      </c>
      <c r="L73" s="176">
        <f>SUM(L74)</f>
        <v>-500</v>
      </c>
      <c r="M73" s="176">
        <f>SUM(M74)</f>
        <v>1100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1600</v>
      </c>
      <c r="L74" s="176">
        <f>SUM(L75:L78)</f>
        <v>-500</v>
      </c>
      <c r="M74" s="176">
        <f>SUM(M75:M78)</f>
        <v>1100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900</v>
      </c>
      <c r="L75" s="196">
        <v>0</v>
      </c>
      <c r="M75" s="180">
        <f>K75+L75</f>
        <v>900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700</v>
      </c>
      <c r="L78" s="196">
        <v>-500</v>
      </c>
      <c r="M78" s="180">
        <f>K78+L78</f>
        <v>200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8900</v>
      </c>
      <c r="L79" s="176">
        <f>SUM(L80)</f>
        <v>-8800</v>
      </c>
      <c r="M79" s="176">
        <f>SUM(M80)</f>
        <v>100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8900</v>
      </c>
      <c r="L80" s="176">
        <f t="shared" si="23"/>
        <v>-8800</v>
      </c>
      <c r="M80" s="176">
        <f t="shared" si="23"/>
        <v>100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8900</v>
      </c>
      <c r="L81" s="196">
        <v>-8800</v>
      </c>
      <c r="M81" s="180">
        <f>K81+L81</f>
        <v>100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236500</v>
      </c>
      <c r="L83" s="166">
        <f>SUM(L86)</f>
        <v>-69000</v>
      </c>
      <c r="M83" s="166">
        <f>SUM(M86)</f>
        <v>167500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236500</v>
      </c>
      <c r="L84" s="171">
        <f t="shared" si="24"/>
        <v>-69000</v>
      </c>
      <c r="M84" s="171">
        <f>SUMIF($F86:$F103,$G84,M86:M103)</f>
        <v>167500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236500</v>
      </c>
      <c r="L86" s="176">
        <f t="shared" si="30"/>
        <v>-69000</v>
      </c>
      <c r="M86" s="176">
        <f t="shared" si="30"/>
        <v>167500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236500</v>
      </c>
      <c r="L87" s="176">
        <f>SUM(L88,L93,L101)</f>
        <v>-69000</v>
      </c>
      <c r="M87" s="176">
        <f>SUM(M88,M93,M101)</f>
        <v>167500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140000</v>
      </c>
      <c r="L88" s="176">
        <f>SUM(L89:L92)</f>
        <v>-39000</v>
      </c>
      <c r="M88" s="176">
        <f>SUM(M89:M92)</f>
        <v>101000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10000</v>
      </c>
      <c r="L89" s="196">
        <v>-9000</v>
      </c>
      <c r="M89" s="180">
        <f>K89+L89</f>
        <v>1000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130000</v>
      </c>
      <c r="L90" s="196">
        <v>-30000</v>
      </c>
      <c r="M90" s="180">
        <f>K90+L90</f>
        <v>100000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96500</v>
      </c>
      <c r="L93" s="176">
        <f>SUM(L94:L100)</f>
        <v>-30000</v>
      </c>
      <c r="M93" s="176">
        <f>SUM(M94:M100)</f>
        <v>66500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80000</v>
      </c>
      <c r="L95" s="196">
        <v>-30000</v>
      </c>
      <c r="M95" s="180">
        <f t="shared" si="36"/>
        <v>50000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7500</v>
      </c>
      <c r="L96" s="196">
        <v>0</v>
      </c>
      <c r="M96" s="180">
        <f t="shared" si="36"/>
        <v>7500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9000</v>
      </c>
      <c r="L98" s="196">
        <v>0</v>
      </c>
      <c r="M98" s="180">
        <f t="shared" si="36"/>
        <v>9000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4028170</v>
      </c>
      <c r="L202" s="161">
        <f>SUM(L203,L576)</f>
        <v>8001</v>
      </c>
      <c r="M202" s="161">
        <f t="shared" ref="M202" si="67">SUM(M203,M576)</f>
        <v>4036171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4028170</v>
      </c>
      <c r="L203" s="182">
        <f t="shared" si="68"/>
        <v>8001</v>
      </c>
      <c r="M203" s="182">
        <f t="shared" si="68"/>
        <v>4036171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7750</v>
      </c>
      <c r="L204" s="171">
        <f>SUMIF($F210:$F575,$G204,L210:L575)</f>
        <v>-149</v>
      </c>
      <c r="M204" s="171">
        <f>SUMIF($F210:$F575,$G204,M210:M575)</f>
        <v>7601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150</v>
      </c>
      <c r="M205" s="171">
        <f t="shared" ref="M205" si="69">SUMIF($F210:$F575,$G205,M210:M575)</f>
        <v>150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4020420</v>
      </c>
      <c r="L206" s="171">
        <f>SUMIF($F210:$F575,$G206,L210:L575)</f>
        <v>8000</v>
      </c>
      <c r="M206" s="171">
        <f t="shared" ref="M206" si="70">SUMIF($F210:$F575,$G206,M210:M575)</f>
        <v>4028420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0</v>
      </c>
      <c r="M207" s="171">
        <f t="shared" ref="M207" si="71">SUMIF($F210:$F575,$G207,M210:M575)</f>
        <v>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3933320</v>
      </c>
      <c r="L210" s="176">
        <f t="shared" si="74"/>
        <v>63001</v>
      </c>
      <c r="M210" s="176">
        <f t="shared" si="74"/>
        <v>3996321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3641000</v>
      </c>
      <c r="L211" s="176">
        <f>SUM(L212,L231,L238)</f>
        <v>222</v>
      </c>
      <c r="M211" s="176">
        <f t="shared" ref="M211" si="75">SUM(M212,M231,M238)</f>
        <v>3641222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3142000</v>
      </c>
      <c r="L212" s="176">
        <f>SUM(L213:L230)</f>
        <v>0</v>
      </c>
      <c r="M212" s="176">
        <f t="shared" ref="M212" si="76">SUM(M213:M230)</f>
        <v>3142000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3080000</v>
      </c>
      <c r="L215" s="196">
        <v>0</v>
      </c>
      <c r="M215" s="196">
        <f t="shared" si="77"/>
        <v>3080000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22000</v>
      </c>
      <c r="L221" s="196">
        <v>0</v>
      </c>
      <c r="M221" s="196">
        <f t="shared" si="77"/>
        <v>22000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40000</v>
      </c>
      <c r="L227" s="196">
        <v>0</v>
      </c>
      <c r="M227" s="196">
        <f t="shared" si="77"/>
        <v>40000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57000</v>
      </c>
      <c r="L231" s="176">
        <f>SUM(L232:L237)</f>
        <v>0</v>
      </c>
      <c r="M231" s="176">
        <f t="shared" ref="M231" si="80">SUM(M232:M237)</f>
        <v>57000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57000</v>
      </c>
      <c r="L234" s="196">
        <v>0</v>
      </c>
      <c r="M234" s="196">
        <f t="shared" si="81"/>
        <v>57000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442000</v>
      </c>
      <c r="L238" s="176">
        <f>SUM(L239:L250)</f>
        <v>222</v>
      </c>
      <c r="M238" s="176">
        <f>SUM(M239:M250)</f>
        <v>442222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51</v>
      </c>
      <c r="M239" s="196">
        <f t="shared" ref="M239:M250" si="83">K239+L239</f>
        <v>51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442000</v>
      </c>
      <c r="L241" s="196">
        <v>-50</v>
      </c>
      <c r="M241" s="196">
        <f t="shared" si="83"/>
        <v>441950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171</v>
      </c>
      <c r="M245" s="196">
        <f t="shared" si="83"/>
        <v>171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50</v>
      </c>
      <c r="M247" s="196">
        <f t="shared" si="83"/>
        <v>50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267320</v>
      </c>
      <c r="L251" s="176">
        <f>SUM(L252,L277,L314,L376,L369)</f>
        <v>-221</v>
      </c>
      <c r="M251" s="176">
        <f t="shared" ref="M251" si="84">SUM(M252,M277,M314,M376,M369)</f>
        <v>267099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200900</v>
      </c>
      <c r="L252" s="176">
        <f>SUM(L253:L276)</f>
        <v>-221</v>
      </c>
      <c r="M252" s="176">
        <f t="shared" ref="M252" si="85">SUM(M253:M276)</f>
        <v>200679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500</v>
      </c>
      <c r="L253" s="196">
        <v>-221</v>
      </c>
      <c r="M253" s="196">
        <f t="shared" ref="M253:M276" si="86">K253+L253</f>
        <v>279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50</v>
      </c>
      <c r="M254" s="196">
        <f t="shared" si="86"/>
        <v>50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50</v>
      </c>
      <c r="M255" s="196">
        <f t="shared" si="86"/>
        <v>50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200000</v>
      </c>
      <c r="L261" s="196">
        <v>0</v>
      </c>
      <c r="M261" s="196">
        <f t="shared" si="86"/>
        <v>200000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400</v>
      </c>
      <c r="L265" s="196">
        <v>-100</v>
      </c>
      <c r="M265" s="196">
        <f t="shared" si="86"/>
        <v>300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31420</v>
      </c>
      <c r="L277" s="176">
        <f>SUM(L278:L313)</f>
        <v>50</v>
      </c>
      <c r="M277" s="176">
        <f t="shared" ref="M277" si="87">SUM(M278:M313)</f>
        <v>31470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200</v>
      </c>
      <c r="L278" s="196">
        <v>0</v>
      </c>
      <c r="M278" s="196">
        <f t="shared" ref="M278:M313" si="88">K278+L278</f>
        <v>200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100</v>
      </c>
      <c r="L280" s="196">
        <v>0</v>
      </c>
      <c r="M280" s="196">
        <f t="shared" si="88"/>
        <v>100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200</v>
      </c>
      <c r="L284" s="196">
        <v>0</v>
      </c>
      <c r="M284" s="196">
        <f t="shared" si="88"/>
        <v>200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30220</v>
      </c>
      <c r="L286" s="196">
        <v>0</v>
      </c>
      <c r="M286" s="196">
        <f t="shared" si="88"/>
        <v>30220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500</v>
      </c>
      <c r="L296" s="196">
        <v>-50</v>
      </c>
      <c r="M296" s="196">
        <f t="shared" si="88"/>
        <v>450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50</v>
      </c>
      <c r="M297" s="196">
        <f t="shared" si="88"/>
        <v>50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100</v>
      </c>
      <c r="L302" s="196">
        <v>0</v>
      </c>
      <c r="M302" s="196">
        <f t="shared" si="88"/>
        <v>100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100</v>
      </c>
      <c r="L304" s="196">
        <v>0</v>
      </c>
      <c r="M304" s="196">
        <f t="shared" si="88"/>
        <v>100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50</v>
      </c>
      <c r="M310" s="196">
        <f t="shared" si="88"/>
        <v>50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14250</v>
      </c>
      <c r="L314" s="176">
        <f>SUM(L315:L368)</f>
        <v>-50</v>
      </c>
      <c r="M314" s="176">
        <f t="shared" ref="M314" si="90">SUM(M315:M368)</f>
        <v>14200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500</v>
      </c>
      <c r="L315" s="196">
        <v>0</v>
      </c>
      <c r="M315" s="196">
        <f t="shared" ref="M315:M346" si="91">K315+L315</f>
        <v>500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500</v>
      </c>
      <c r="L321" s="196">
        <v>0</v>
      </c>
      <c r="M321" s="196">
        <f t="shared" si="91"/>
        <v>500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100</v>
      </c>
      <c r="L333" s="196">
        <v>0</v>
      </c>
      <c r="M333" s="196">
        <f t="shared" si="91"/>
        <v>100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500</v>
      </c>
      <c r="M347" s="196">
        <f t="shared" ref="M347:M368" si="95">K347+L347</f>
        <v>500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50</v>
      </c>
      <c r="L351" s="196">
        <v>0</v>
      </c>
      <c r="M351" s="196">
        <f t="shared" si="95"/>
        <v>50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12500</v>
      </c>
      <c r="L353" s="196">
        <v>-550</v>
      </c>
      <c r="M353" s="196">
        <f t="shared" si="95"/>
        <v>11950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500</v>
      </c>
      <c r="L357" s="196">
        <v>0</v>
      </c>
      <c r="M357" s="196">
        <f t="shared" si="95"/>
        <v>500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100</v>
      </c>
      <c r="L363" s="196">
        <v>0</v>
      </c>
      <c r="M363" s="196">
        <f t="shared" si="95"/>
        <v>100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20750</v>
      </c>
      <c r="L376" s="176">
        <f t="shared" ref="L376:M376" si="101">SUM(L377:L418)</f>
        <v>0</v>
      </c>
      <c r="M376" s="176">
        <f t="shared" si="101"/>
        <v>20750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100</v>
      </c>
      <c r="L389" s="196">
        <v>0</v>
      </c>
      <c r="M389" s="196">
        <f t="shared" si="102"/>
        <v>100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400</v>
      </c>
      <c r="L401" s="196">
        <v>0</v>
      </c>
      <c r="M401" s="196">
        <f t="shared" si="102"/>
        <v>400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19250</v>
      </c>
      <c r="L403" s="196">
        <v>0</v>
      </c>
      <c r="M403" s="196">
        <f t="shared" si="102"/>
        <v>19250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0</v>
      </c>
      <c r="M409" s="196">
        <f t="shared" si="102"/>
        <v>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1000</v>
      </c>
      <c r="L413" s="196">
        <v>-50</v>
      </c>
      <c r="M413" s="196">
        <f t="shared" si="102"/>
        <v>950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50</v>
      </c>
      <c r="M414" s="196">
        <f t="shared" si="102"/>
        <v>50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25000</v>
      </c>
      <c r="L419" s="176">
        <f>SUM(L420)</f>
        <v>0</v>
      </c>
      <c r="M419" s="176">
        <f t="shared" ref="M419" si="106">SUM(M420)</f>
        <v>25000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25000</v>
      </c>
      <c r="L420" s="176">
        <f t="shared" ref="L420:M420" si="108">SUM(L421:L444)</f>
        <v>0</v>
      </c>
      <c r="M420" s="176">
        <f t="shared" si="108"/>
        <v>25000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50</v>
      </c>
      <c r="M433" s="196">
        <f t="shared" si="109"/>
        <v>50</v>
      </c>
      <c r="N433" s="172">
        <v>3210</v>
      </c>
    </row>
    <row r="434" spans="1:14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25000</v>
      </c>
      <c r="L435" s="196">
        <v>-50</v>
      </c>
      <c r="M435" s="196">
        <f t="shared" si="109"/>
        <v>24950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0</v>
      </c>
      <c r="L460" s="176">
        <f>SUM(L461)</f>
        <v>63000</v>
      </c>
      <c r="M460" s="176">
        <f t="shared" ref="M460" si="119">SUM(M461)</f>
        <v>63000</v>
      </c>
      <c r="N460" s="172"/>
    </row>
    <row r="461" spans="1:14" ht="25.5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0</v>
      </c>
      <c r="L461" s="176">
        <f t="shared" ref="L461:M461" si="121">SUM(L462:L473)</f>
        <v>63000</v>
      </c>
      <c r="M461" s="176">
        <f t="shared" si="121"/>
        <v>63000</v>
      </c>
      <c r="N461" s="172"/>
    </row>
    <row r="462" spans="1:14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0</v>
      </c>
      <c r="L464" s="196">
        <v>63000</v>
      </c>
      <c r="M464" s="196">
        <f t="shared" si="122"/>
        <v>63000</v>
      </c>
      <c r="N464" s="172">
        <v>5410</v>
      </c>
    </row>
    <row r="465" spans="1:14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94850</v>
      </c>
      <c r="L482" s="176">
        <f>SUM(L483,L491)</f>
        <v>-55000</v>
      </c>
      <c r="M482" s="176">
        <f t="shared" ref="M482" si="127">SUM(M483,M491)</f>
        <v>39850</v>
      </c>
      <c r="N482" s="172"/>
    </row>
    <row r="483" spans="1:14" ht="25.5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94850</v>
      </c>
      <c r="L491" s="176">
        <f t="shared" si="132"/>
        <v>-55000</v>
      </c>
      <c r="M491" s="176">
        <f t="shared" si="132"/>
        <v>39850</v>
      </c>
      <c r="N491" s="172"/>
    </row>
    <row r="492" spans="1:14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4750</v>
      </c>
      <c r="L505" s="176">
        <f t="shared" ref="L505:M505" si="137">SUM(L506:L547)</f>
        <v>8000</v>
      </c>
      <c r="M505" s="176">
        <f t="shared" si="137"/>
        <v>12750</v>
      </c>
      <c r="N505" s="172"/>
    </row>
    <row r="506" spans="1:14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2000</v>
      </c>
      <c r="L506" s="196">
        <v>0</v>
      </c>
      <c r="M506" s="196">
        <f t="shared" ref="M506:M547" si="138">K506+L506</f>
        <v>2000</v>
      </c>
      <c r="N506" s="172">
        <v>3210</v>
      </c>
    </row>
    <row r="507" spans="1:14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2000</v>
      </c>
      <c r="L508" s="196">
        <v>8000</v>
      </c>
      <c r="M508" s="196">
        <f t="shared" si="138"/>
        <v>10000</v>
      </c>
      <c r="N508" s="172">
        <v>5410</v>
      </c>
    </row>
    <row r="509" spans="1:14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100</v>
      </c>
      <c r="L536" s="196">
        <v>0</v>
      </c>
      <c r="M536" s="196">
        <f t="shared" si="138"/>
        <v>100</v>
      </c>
      <c r="N536" s="172">
        <v>3210</v>
      </c>
    </row>
    <row r="537" spans="1:14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100</v>
      </c>
      <c r="L538" s="196">
        <v>0</v>
      </c>
      <c r="M538" s="196">
        <f t="shared" si="138"/>
        <v>100</v>
      </c>
      <c r="N538" s="172">
        <v>5410</v>
      </c>
    </row>
    <row r="539" spans="1:14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38"/>
        <v>0</v>
      </c>
      <c r="N539" s="172">
        <v>6210</v>
      </c>
    </row>
    <row r="540" spans="1:14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450</v>
      </c>
      <c r="L542" s="196">
        <v>0</v>
      </c>
      <c r="M542" s="196">
        <f t="shared" si="138"/>
        <v>450</v>
      </c>
      <c r="N542" s="172">
        <v>3210</v>
      </c>
    </row>
    <row r="543" spans="1:14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100</v>
      </c>
      <c r="L544" s="196">
        <v>0</v>
      </c>
      <c r="M544" s="196">
        <f t="shared" si="138"/>
        <v>100</v>
      </c>
      <c r="N544" s="172">
        <v>5410</v>
      </c>
    </row>
    <row r="545" spans="1:14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90100</v>
      </c>
      <c r="L555" s="176">
        <f t="shared" ref="L555:M555" si="147">SUM(L556:L567)</f>
        <v>-63000</v>
      </c>
      <c r="M555" s="176">
        <f t="shared" si="147"/>
        <v>27100</v>
      </c>
      <c r="N555" s="172"/>
    </row>
    <row r="556" spans="1:14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50</v>
      </c>
      <c r="L556" s="196">
        <v>0</v>
      </c>
      <c r="M556" s="196">
        <f t="shared" ref="M556:M567" si="148">K556+L556</f>
        <v>50</v>
      </c>
      <c r="N556" s="172">
        <v>3210</v>
      </c>
    </row>
    <row r="557" spans="1:14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90050</v>
      </c>
      <c r="L558" s="196">
        <v>-63000</v>
      </c>
      <c r="M558" s="196">
        <f t="shared" si="148"/>
        <v>27050</v>
      </c>
      <c r="N558" s="172">
        <v>5410</v>
      </c>
    </row>
    <row r="559" spans="1:14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hidden="1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0</v>
      </c>
      <c r="L576" s="182">
        <f>SUM(L583,L926,L1035)</f>
        <v>0</v>
      </c>
      <c r="M576" s="182">
        <f>SUM(M583,M926,M1035)</f>
        <v>0</v>
      </c>
    </row>
    <row r="577" spans="1:14" ht="25.5" hidden="1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SUMIF($F583:$F1050,$G577,K1050:K$3284)</f>
        <v>238953</v>
      </c>
      <c r="L577" s="171">
        <f>SUMIF($F583:$F1050,$G577,L1050:L$3284)</f>
        <v>-25994</v>
      </c>
      <c r="M577" s="171">
        <f>SUMIF($F583:$F1050,$G577,M1050:M$3284)</f>
        <v>212959</v>
      </c>
    </row>
    <row r="578" spans="1:14" ht="25.5" hidden="1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hidden="1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0</v>
      </c>
      <c r="L579" s="171">
        <f>SUMIF($F583:$F1050,$G579,L583:L1050)</f>
        <v>0</v>
      </c>
      <c r="M579" s="171">
        <f>SUMIF($F583:$F1050,$G579,M583:M1050)</f>
        <v>0</v>
      </c>
    </row>
    <row r="580" spans="1:14" hidden="1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1" hidden="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hidden="1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hidden="1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0</v>
      </c>
      <c r="L583" s="176">
        <f>SUM(L584,L630,L798,L831,L912,L892,L839)</f>
        <v>0</v>
      </c>
      <c r="M583" s="176">
        <f>SUM(M584,M630,M798,M831,M912,M892,M839)</f>
        <v>0</v>
      </c>
    </row>
    <row r="584" spans="1:14" hidden="1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0</v>
      </c>
      <c r="L584" s="176">
        <f t="shared" si="156"/>
        <v>0</v>
      </c>
      <c r="M584" s="176">
        <f t="shared" si="156"/>
        <v>0</v>
      </c>
      <c r="N584" s="172"/>
    </row>
    <row r="585" spans="1:14" hidden="1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0</v>
      </c>
      <c r="L585" s="176">
        <f t="shared" si="157"/>
        <v>0</v>
      </c>
      <c r="M585" s="176">
        <f t="shared" si="157"/>
        <v>0</v>
      </c>
      <c r="N585" s="172"/>
    </row>
    <row r="586" spans="1:14" hidden="1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hidden="1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hidden="1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0</v>
      </c>
      <c r="L588" s="196">
        <v>0</v>
      </c>
      <c r="M588" s="196">
        <f t="shared" si="158"/>
        <v>0</v>
      </c>
      <c r="N588" s="172">
        <v>5410</v>
      </c>
    </row>
    <row r="589" spans="1:14" hidden="1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hidden="1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hidden="1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hidden="1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hidden="1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hidden="1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hidden="1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hidden="1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hidden="1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hidden="1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hidden="1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hidden="1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hidden="1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hidden="1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hidden="1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hidden="1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hidden="1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hidden="1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hidden="1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hidden="1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hidden="1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hidden="1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0</v>
      </c>
      <c r="L610" s="176">
        <f>SUM(L611:L616)</f>
        <v>0</v>
      </c>
      <c r="M610" s="176">
        <f t="shared" ref="M610" si="159">SUM(M611:M616)</f>
        <v>0</v>
      </c>
      <c r="N610" s="172"/>
    </row>
    <row r="611" spans="1:14" hidden="1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hidden="1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hidden="1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0</v>
      </c>
      <c r="L613" s="196">
        <v>0</v>
      </c>
      <c r="M613" s="196">
        <f t="shared" si="160"/>
        <v>0</v>
      </c>
      <c r="N613" s="172">
        <v>5410</v>
      </c>
    </row>
    <row r="614" spans="1:14" hidden="1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hidden="1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hidden="1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hidden="1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0</v>
      </c>
      <c r="L617" s="176">
        <f>SUM(L618:L629)</f>
        <v>0</v>
      </c>
      <c r="M617" s="176">
        <f t="shared" ref="M617" si="161">SUM(M618:M629)</f>
        <v>0</v>
      </c>
      <c r="N617" s="172"/>
    </row>
    <row r="618" spans="1:14" hidden="1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hidden="1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hidden="1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0</v>
      </c>
      <c r="L620" s="196">
        <v>0</v>
      </c>
      <c r="M620" s="196">
        <f t="shared" si="162"/>
        <v>0</v>
      </c>
      <c r="N620" s="172">
        <v>5410</v>
      </c>
    </row>
    <row r="621" spans="1:14" hidden="1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hidden="1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hidden="1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hidden="1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hidden="1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hidden="1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62"/>
        <v>0</v>
      </c>
      <c r="N626" s="172">
        <v>5410</v>
      </c>
    </row>
    <row r="627" spans="1:14" hidden="1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hidden="1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hidden="1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hidden="1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0</v>
      </c>
      <c r="L630" s="176">
        <f t="shared" si="165"/>
        <v>0</v>
      </c>
      <c r="M630" s="176">
        <f t="shared" si="165"/>
        <v>0</v>
      </c>
      <c r="N630" s="172"/>
    </row>
    <row r="631" spans="1:14" hidden="1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0</v>
      </c>
      <c r="L631" s="176">
        <f>SUM(L632:L655)</f>
        <v>0</v>
      </c>
      <c r="M631" s="176">
        <f t="shared" ref="M631" si="166">SUM(M632:M655)</f>
        <v>0</v>
      </c>
      <c r="N631" s="172"/>
    </row>
    <row r="632" spans="1:14" hidden="1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0</v>
      </c>
      <c r="M632" s="196">
        <f t="shared" ref="M632:M655" si="167">K632+L632</f>
        <v>0</v>
      </c>
      <c r="N632" s="172">
        <v>3210</v>
      </c>
    </row>
    <row r="633" spans="1:14" hidden="1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hidden="1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67"/>
        <v>0</v>
      </c>
      <c r="N634" s="172">
        <v>5410</v>
      </c>
    </row>
    <row r="635" spans="1:14" hidden="1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67"/>
        <v>0</v>
      </c>
      <c r="N635" s="172">
        <v>6210</v>
      </c>
    </row>
    <row r="636" spans="1:14" hidden="1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hidden="1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hidden="1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hidden="1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hidden="1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hidden="1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hidden="1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hidden="1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hidden="1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67"/>
        <v>0</v>
      </c>
      <c r="N644" s="172">
        <v>3210</v>
      </c>
    </row>
    <row r="645" spans="1:14" hidden="1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hidden="1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hidden="1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hidden="1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hidden="1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hidden="1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67"/>
        <v>0</v>
      </c>
      <c r="N650" s="172">
        <v>3210</v>
      </c>
    </row>
    <row r="651" spans="1:14" hidden="1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hidden="1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hidden="1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hidden="1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hidden="1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hidden="1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0</v>
      </c>
      <c r="L656" s="176">
        <f>SUM(L657:L692)</f>
        <v>0</v>
      </c>
      <c r="M656" s="176">
        <f t="shared" ref="M656" si="181">SUM(M657:M692)</f>
        <v>0</v>
      </c>
      <c r="N656" s="172"/>
    </row>
    <row r="657" spans="1:14" hidden="1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0</v>
      </c>
      <c r="L657" s="196">
        <v>0</v>
      </c>
      <c r="M657" s="196">
        <f t="shared" ref="M657:M692" si="185">K657+L657</f>
        <v>0</v>
      </c>
      <c r="N657" s="172">
        <v>3210</v>
      </c>
    </row>
    <row r="658" spans="1:14" hidden="1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hidden="1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hidden="1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hidden="1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hidden="1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hidden="1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85"/>
        <v>0</v>
      </c>
      <c r="N663" s="172">
        <v>3210</v>
      </c>
    </row>
    <row r="664" spans="1:14" hidden="1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hidden="1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85"/>
        <v>0</v>
      </c>
      <c r="N665" s="172">
        <v>5410</v>
      </c>
    </row>
    <row r="666" spans="1:14" hidden="1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hidden="1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hidden="1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hidden="1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0</v>
      </c>
      <c r="M669" s="196">
        <f t="shared" si="185"/>
        <v>0</v>
      </c>
      <c r="N669" s="172">
        <v>3210</v>
      </c>
    </row>
    <row r="670" spans="1:14" hidden="1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hidden="1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hidden="1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hidden="1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hidden="1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hidden="1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0</v>
      </c>
      <c r="L675" s="196">
        <v>0</v>
      </c>
      <c r="M675" s="196">
        <f t="shared" si="185"/>
        <v>0</v>
      </c>
      <c r="N675" s="172">
        <v>3210</v>
      </c>
    </row>
    <row r="676" spans="1:14" hidden="1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hidden="1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hidden="1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hidden="1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hidden="1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hidden="1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0</v>
      </c>
      <c r="L681" s="196">
        <v>0</v>
      </c>
      <c r="M681" s="196">
        <f t="shared" si="185"/>
        <v>0</v>
      </c>
      <c r="N681" s="172">
        <v>3210</v>
      </c>
    </row>
    <row r="682" spans="1:14" hidden="1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hidden="1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hidden="1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hidden="1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hidden="1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hidden="1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85"/>
        <v>0</v>
      </c>
      <c r="N687" s="172">
        <v>3210</v>
      </c>
    </row>
    <row r="688" spans="1:14" hidden="1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hidden="1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hidden="1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hidden="1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hidden="1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hidden="1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0</v>
      </c>
      <c r="L693" s="176">
        <f>SUM(L694:L747)</f>
        <v>0</v>
      </c>
      <c r="M693" s="176">
        <f t="shared" ref="M693" si="192">SUM(M694:M747)</f>
        <v>0</v>
      </c>
      <c r="N693" s="172"/>
    </row>
    <row r="694" spans="1:14" hidden="1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25" si="193">K694+L694</f>
        <v>0</v>
      </c>
      <c r="N694" s="172">
        <v>3210</v>
      </c>
    </row>
    <row r="695" spans="1:14" hidden="1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hidden="1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hidden="1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hidden="1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hidden="1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hidden="1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0</v>
      </c>
      <c r="L700" s="196">
        <v>0</v>
      </c>
      <c r="M700" s="196">
        <f t="shared" si="193"/>
        <v>0</v>
      </c>
      <c r="N700" s="172">
        <v>3210</v>
      </c>
    </row>
    <row r="701" spans="1:14" hidden="1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hidden="1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hidden="1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hidden="1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hidden="1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hidden="1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0</v>
      </c>
      <c r="L706" s="196">
        <v>0</v>
      </c>
      <c r="M706" s="196">
        <f t="shared" si="193"/>
        <v>0</v>
      </c>
      <c r="N706" s="172">
        <v>3210</v>
      </c>
    </row>
    <row r="707" spans="1:14" hidden="1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hidden="1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hidden="1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hidden="1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hidden="1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hidden="1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93"/>
        <v>0</v>
      </c>
      <c r="N712" s="172">
        <v>3210</v>
      </c>
    </row>
    <row r="713" spans="1:14" hidden="1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hidden="1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hidden="1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hidden="1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hidden="1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hidden="1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93"/>
        <v>0</v>
      </c>
      <c r="N718" s="172">
        <v>3210</v>
      </c>
    </row>
    <row r="719" spans="1:14" hidden="1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hidden="1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hidden="1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hidden="1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hidden="1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hidden="1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93"/>
        <v>0</v>
      </c>
      <c r="N724" s="172">
        <v>3210</v>
      </c>
    </row>
    <row r="725" spans="1:14" hidden="1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hidden="1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hidden="1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hidden="1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hidden="1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hidden="1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0</v>
      </c>
      <c r="L730" s="196">
        <v>0</v>
      </c>
      <c r="M730" s="196">
        <f t="shared" si="194"/>
        <v>0</v>
      </c>
      <c r="N730" s="172">
        <v>3210</v>
      </c>
    </row>
    <row r="731" spans="1:14" hidden="1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hidden="1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hidden="1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hidden="1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hidden="1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hidden="1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0</v>
      </c>
      <c r="L736" s="196">
        <v>0</v>
      </c>
      <c r="M736" s="196">
        <f t="shared" si="194"/>
        <v>0</v>
      </c>
      <c r="N736" s="172">
        <v>3210</v>
      </c>
    </row>
    <row r="737" spans="1:14" hidden="1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hidden="1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hidden="1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hidden="1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hidden="1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hidden="1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0</v>
      </c>
      <c r="L742" s="196">
        <v>0</v>
      </c>
      <c r="M742" s="196">
        <f t="shared" si="194"/>
        <v>0</v>
      </c>
      <c r="N742" s="172">
        <v>3210</v>
      </c>
    </row>
    <row r="743" spans="1:14" hidden="1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hidden="1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hidden="1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hidden="1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hidden="1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hidden="1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96">SUM(M749:M754)</f>
        <v>0</v>
      </c>
      <c r="N748" s="172"/>
    </row>
    <row r="749" spans="1:14" hidden="1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97">K749+L749</f>
        <v>0</v>
      </c>
      <c r="N749" s="172">
        <v>3210</v>
      </c>
    </row>
    <row r="750" spans="1:14" hidden="1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hidden="1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hidden="1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hidden="1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hidden="1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hidden="1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0</v>
      </c>
      <c r="L755" s="176">
        <f>SUM(L756:L797)</f>
        <v>0</v>
      </c>
      <c r="M755" s="176">
        <f t="shared" ref="M755" si="199">SUM(M756:M797)</f>
        <v>0</v>
      </c>
      <c r="N755" s="172"/>
    </row>
    <row r="756" spans="1:14" hidden="1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hidden="1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hidden="1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hidden="1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hidden="1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hidden="1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hidden="1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hidden="1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hidden="1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hidden="1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hidden="1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hidden="1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hidden="1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0</v>
      </c>
      <c r="L768" s="196">
        <v>0</v>
      </c>
      <c r="M768" s="196">
        <f t="shared" si="200"/>
        <v>0</v>
      </c>
      <c r="N768" s="172">
        <v>3210</v>
      </c>
    </row>
    <row r="769" spans="1:14" hidden="1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hidden="1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hidden="1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hidden="1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hidden="1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hidden="1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hidden="1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hidden="1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hidden="1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hidden="1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hidden="1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hidden="1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0</v>
      </c>
      <c r="L780" s="196">
        <v>0</v>
      </c>
      <c r="M780" s="196">
        <f t="shared" si="200"/>
        <v>0</v>
      </c>
      <c r="N780" s="172">
        <v>3210</v>
      </c>
    </row>
    <row r="781" spans="1:14" hidden="1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hidden="1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0</v>
      </c>
      <c r="L782" s="196">
        <v>0</v>
      </c>
      <c r="M782" s="196">
        <f t="shared" si="200"/>
        <v>0</v>
      </c>
      <c r="N782" s="172">
        <v>5410</v>
      </c>
    </row>
    <row r="783" spans="1:14" hidden="1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hidden="1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hidden="1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hidden="1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200"/>
        <v>0</v>
      </c>
      <c r="N786" s="172">
        <v>3210</v>
      </c>
    </row>
    <row r="787" spans="1:14" hidden="1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hidden="1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0</v>
      </c>
      <c r="L788" s="196">
        <v>0</v>
      </c>
      <c r="M788" s="196">
        <f t="shared" si="200"/>
        <v>0</v>
      </c>
      <c r="N788" s="172">
        <v>5410</v>
      </c>
    </row>
    <row r="789" spans="1:14" hidden="1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hidden="1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hidden="1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hidden="1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0</v>
      </c>
      <c r="L792" s="196">
        <v>0</v>
      </c>
      <c r="M792" s="196">
        <f t="shared" si="200"/>
        <v>0</v>
      </c>
      <c r="N792" s="172">
        <v>3210</v>
      </c>
    </row>
    <row r="793" spans="1:14" hidden="1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hidden="1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hidden="1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hidden="1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hidden="1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hidden="1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0</v>
      </c>
      <c r="L798" s="176">
        <f t="shared" si="204"/>
        <v>0</v>
      </c>
      <c r="M798" s="176">
        <f t="shared" si="204"/>
        <v>0</v>
      </c>
      <c r="N798" s="172"/>
    </row>
    <row r="799" spans="1:14" hidden="1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hidden="1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hidden="1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hidden="1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hidden="1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hidden="1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hidden="1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hidden="1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0</v>
      </c>
      <c r="L806" s="176">
        <f>SUM(L807:L830)</f>
        <v>0</v>
      </c>
      <c r="M806" s="176">
        <f t="shared" ref="M806" si="208">SUM(M807:M830)</f>
        <v>0</v>
      </c>
      <c r="N806" s="172"/>
    </row>
    <row r="807" spans="1:14" hidden="1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hidden="1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hidden="1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hidden="1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hidden="1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hidden="1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hidden="1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hidden="1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hidden="1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hidden="1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hidden="1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hidden="1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hidden="1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0</v>
      </c>
      <c r="M819" s="196">
        <f t="shared" si="209"/>
        <v>0</v>
      </c>
      <c r="N819" s="172">
        <v>3210</v>
      </c>
    </row>
    <row r="820" spans="1:14" hidden="1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hidden="1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0</v>
      </c>
      <c r="L821" s="196">
        <v>0</v>
      </c>
      <c r="M821" s="196">
        <f t="shared" si="209"/>
        <v>0</v>
      </c>
      <c r="N821" s="172">
        <v>5410</v>
      </c>
    </row>
    <row r="822" spans="1:14" hidden="1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hidden="1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hidden="1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hidden="1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hidden="1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hidden="1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hidden="1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hidden="1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hidden="1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hidden="1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hidden="1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hidden="1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hidden="1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hidden="1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hidden="1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hidden="1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hidden="1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hidden="1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hidden="1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hidden="1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7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hidden="1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8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hidden="1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8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hidden="1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8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hidden="1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8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hidden="1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39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hidden="1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hidden="1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hidden="1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hidden="1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hidden="1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hidden="1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hidden="1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hidden="1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hidden="1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hidden="1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hidden="1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hidden="1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hidden="1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hidden="1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hidden="1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hidden="1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hidden="1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hidden="1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hidden="1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hidden="1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hidden="1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hidden="1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hidden="1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hidden="1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hidden="1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hidden="1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hidden="1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hidden="1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hidden="1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hidden="1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hidden="1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hidden="1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hidden="1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hidden="1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hidden="1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hidden="1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hidden="1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hidden="1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hidden="1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hidden="1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hidden="1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hidden="1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hidden="1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hidden="1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hidden="1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hidden="1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5.5" hidden="1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hidden="1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hidden="1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hidden="1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hidden="1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hidden="1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hidden="1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hidden="1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hidden="1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hidden="1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hidden="1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hidden="1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hidden="1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hidden="1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hidden="1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hidden="1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hidden="1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hidden="1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hidden="1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hidden="1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hidden="1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hidden="1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hidden="1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hidden="1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hidden="1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hidden="1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hidden="1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hidden="1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hidden="1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hidden="1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hidden="1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hidden="1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hidden="1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hidden="1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0</v>
      </c>
      <c r="L926" s="176">
        <f t="shared" si="240"/>
        <v>0</v>
      </c>
      <c r="M926" s="176">
        <f t="shared" si="240"/>
        <v>0</v>
      </c>
      <c r="N926" s="172"/>
    </row>
    <row r="927" spans="1:14" ht="25.5" hidden="1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hidden="1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hidden="1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43">K929+L929</f>
        <v>0</v>
      </c>
      <c r="N929" s="172">
        <v>3210</v>
      </c>
    </row>
    <row r="930" spans="1:14" hidden="1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hidden="1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43"/>
        <v>0</v>
      </c>
      <c r="N931" s="172">
        <v>5410</v>
      </c>
    </row>
    <row r="932" spans="1:14" hidden="1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hidden="1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hidden="1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hidden="1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0</v>
      </c>
      <c r="L935" s="176">
        <f t="shared" si="244"/>
        <v>0</v>
      </c>
      <c r="M935" s="176">
        <f t="shared" si="244"/>
        <v>0</v>
      </c>
      <c r="N935" s="172"/>
    </row>
    <row r="936" spans="1:14" hidden="1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hidden="1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hidden="1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hidden="1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hidden="1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hidden="1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hidden="1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hidden="1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hidden="1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hidden="1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hidden="1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hidden="1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hidden="1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hidden="1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0</v>
      </c>
      <c r="L949" s="198">
        <f>SUM(L950:L991)</f>
        <v>0</v>
      </c>
      <c r="M949" s="198">
        <f t="shared" ref="M949" si="248">SUM(M950:M991)</f>
        <v>0</v>
      </c>
      <c r="N949" s="172"/>
    </row>
    <row r="950" spans="1:14" hidden="1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0</v>
      </c>
      <c r="L950" s="196">
        <v>0</v>
      </c>
      <c r="M950" s="196">
        <f t="shared" ref="M950:M991" si="249">K950+L950</f>
        <v>0</v>
      </c>
      <c r="N950" s="172">
        <v>3210</v>
      </c>
    </row>
    <row r="951" spans="1:14" hidden="1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hidden="1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hidden="1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hidden="1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hidden="1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hidden="1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hidden="1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hidden="1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hidden="1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hidden="1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hidden="1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hidden="1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0</v>
      </c>
      <c r="L962" s="196">
        <v>0</v>
      </c>
      <c r="M962" s="196">
        <f t="shared" si="249"/>
        <v>0</v>
      </c>
      <c r="N962" s="172">
        <v>3210</v>
      </c>
    </row>
    <row r="963" spans="1:14" hidden="1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hidden="1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hidden="1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hidden="1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hidden="1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hidden="1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49"/>
        <v>0</v>
      </c>
      <c r="N968" s="172">
        <v>3210</v>
      </c>
    </row>
    <row r="969" spans="1:14" hidden="1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hidden="1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hidden="1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hidden="1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hidden="1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hidden="1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49"/>
        <v>0</v>
      </c>
      <c r="N974" s="172">
        <v>3210</v>
      </c>
    </row>
    <row r="975" spans="1:14" hidden="1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hidden="1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hidden="1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hidden="1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hidden="1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hidden="1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hidden="1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hidden="1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hidden="1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hidden="1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hidden="1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hidden="1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49"/>
        <v>0</v>
      </c>
      <c r="N986" s="172">
        <v>3210</v>
      </c>
    </row>
    <row r="987" spans="1:14" hidden="1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hidden="1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49"/>
        <v>0</v>
      </c>
      <c r="N988" s="172">
        <v>5410</v>
      </c>
    </row>
    <row r="989" spans="1:14" hidden="1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hidden="1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hidden="1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hidden="1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hidden="1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hidden="1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hidden="1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hidden="1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hidden="1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hidden="1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hidden="1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0</v>
      </c>
      <c r="L999" s="176">
        <f>SUM(L1000:L1005)</f>
        <v>0</v>
      </c>
      <c r="M999" s="176">
        <f t="shared" ref="M999" si="254">SUM(M1000:M1005)</f>
        <v>0</v>
      </c>
      <c r="N999" s="172"/>
    </row>
    <row r="1000" spans="1:14" hidden="1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0</v>
      </c>
      <c r="L1000" s="196">
        <v>0</v>
      </c>
      <c r="M1000" s="196">
        <f t="shared" ref="M1000:M1005" si="255">K1000+L1000</f>
        <v>0</v>
      </c>
      <c r="N1000" s="172">
        <v>3210</v>
      </c>
    </row>
    <row r="1001" spans="1:14" hidden="1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hidden="1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0</v>
      </c>
      <c r="L1002" s="196">
        <v>0</v>
      </c>
      <c r="M1002" s="196">
        <f t="shared" si="255"/>
        <v>0</v>
      </c>
      <c r="N1002" s="172">
        <v>5410</v>
      </c>
    </row>
    <row r="1003" spans="1:14" hidden="1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hidden="1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hidden="1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hidden="1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hidden="1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hidden="1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hidden="1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hidden="1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hidden="1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hidden="1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hidden="1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hidden="1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hidden="1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hidden="1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hidden="1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hidden="1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hidden="1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hidden="1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hidden="1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hidden="1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hidden="1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hidden="1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hidden="1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hidden="1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hidden="1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hidden="1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hidden="1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hidden="1" x14ac:dyDescent="0.25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hidden="1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hidden="1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hidden="1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hidden="1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hidden="1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hidden="1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hidden="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hidden="1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hidden="1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hidden="1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hidden="1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hidden="1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hidden="1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hidden="1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hidden="1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hidden="1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hidden="1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hidden="1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hidden="1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hidden="1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hidden="1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186354</v>
      </c>
      <c r="L1052" s="161">
        <f t="shared" ref="L1052:M1052" si="276">SUM(L1053,L1073,L1094,L1101,L1108,L1203,L1128,L1145,L1152,L1159,L1252,L1223,L1241,L1186)</f>
        <v>-5025</v>
      </c>
      <c r="M1052" s="161">
        <f t="shared" si="276"/>
        <v>181329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7">SUM(L1055)</f>
        <v>0</v>
      </c>
      <c r="M1053" s="182">
        <f t="shared" si="277"/>
        <v>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8">SUMIF($F1055:$F1072,$G1054,L1055:L1072)</f>
        <v>0</v>
      </c>
      <c r="M1054" s="171">
        <f t="shared" si="278"/>
        <v>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9">SUM(L1056,L1061)</f>
        <v>0</v>
      </c>
      <c r="M1055" s="176">
        <f t="shared" si="279"/>
        <v>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80">SUM(L1057,L1059)</f>
        <v>0</v>
      </c>
      <c r="M1056" s="176">
        <f t="shared" si="280"/>
        <v>0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1">SUM(L1058)</f>
        <v>0</v>
      </c>
      <c r="M1057" s="176">
        <f t="shared" si="281"/>
        <v>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25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550</v>
      </c>
      <c r="L1094" s="182">
        <f>SUM(L1096)</f>
        <v>0</v>
      </c>
      <c r="M1094" s="182">
        <f>SUM(M1096)</f>
        <v>550</v>
      </c>
      <c r="N1094" s="172"/>
    </row>
    <row r="1095" spans="1:14" ht="25.5" x14ac:dyDescent="0.25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550</v>
      </c>
      <c r="L1095" s="171">
        <f t="shared" si="291"/>
        <v>0</v>
      </c>
      <c r="M1095" s="171">
        <f t="shared" si="291"/>
        <v>550</v>
      </c>
      <c r="N1095" s="172"/>
    </row>
    <row r="1096" spans="1:14" ht="25.5" x14ac:dyDescent="0.25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550</v>
      </c>
      <c r="L1096" s="176">
        <f t="shared" si="292"/>
        <v>0</v>
      </c>
      <c r="M1096" s="176">
        <f t="shared" si="292"/>
        <v>550</v>
      </c>
    </row>
    <row r="1097" spans="1:14" ht="25.5" x14ac:dyDescent="0.25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550</v>
      </c>
      <c r="L1097" s="176">
        <f t="shared" si="292"/>
        <v>0</v>
      </c>
      <c r="M1097" s="176">
        <f t="shared" si="292"/>
        <v>550</v>
      </c>
      <c r="N1097" s="172"/>
    </row>
    <row r="1098" spans="1:14" ht="25.5" x14ac:dyDescent="0.25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550</v>
      </c>
      <c r="L1098" s="176">
        <f t="shared" si="292"/>
        <v>0</v>
      </c>
      <c r="M1098" s="176">
        <f t="shared" si="292"/>
        <v>550</v>
      </c>
      <c r="N1098" s="172"/>
    </row>
    <row r="1099" spans="1:14" x14ac:dyDescent="0.25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550</v>
      </c>
      <c r="L1099" s="196">
        <v>0</v>
      </c>
      <c r="M1099" s="180">
        <f>K1099+L1099</f>
        <v>550</v>
      </c>
      <c r="N1099" s="38">
        <v>111</v>
      </c>
    </row>
    <row r="1100" spans="1:14" x14ac:dyDescent="0.25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105000</v>
      </c>
      <c r="L1101" s="182">
        <f>SUM(L1103)</f>
        <v>0</v>
      </c>
      <c r="M1101" s="182">
        <f>SUM(M1103)</f>
        <v>105000</v>
      </c>
      <c r="N1101" s="172"/>
    </row>
    <row r="1102" spans="1:14" ht="25.5" x14ac:dyDescent="0.25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105000</v>
      </c>
      <c r="L1102" s="171">
        <f t="shared" si="293"/>
        <v>0</v>
      </c>
      <c r="M1102" s="171">
        <f t="shared" si="293"/>
        <v>105000</v>
      </c>
      <c r="N1102" s="172"/>
    </row>
    <row r="1103" spans="1:14" x14ac:dyDescent="0.25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105000</v>
      </c>
      <c r="L1103" s="176">
        <f t="shared" si="294"/>
        <v>0</v>
      </c>
      <c r="M1103" s="176">
        <f t="shared" si="294"/>
        <v>105000</v>
      </c>
      <c r="N1103" s="172"/>
    </row>
    <row r="1104" spans="1:14" x14ac:dyDescent="0.25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105000</v>
      </c>
      <c r="L1104" s="176">
        <f t="shared" si="294"/>
        <v>0</v>
      </c>
      <c r="M1104" s="176">
        <f t="shared" si="294"/>
        <v>105000</v>
      </c>
      <c r="N1104" s="172"/>
    </row>
    <row r="1105" spans="1:14" x14ac:dyDescent="0.25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105000</v>
      </c>
      <c r="L1105" s="176">
        <f t="shared" si="294"/>
        <v>0</v>
      </c>
      <c r="M1105" s="176">
        <f t="shared" si="294"/>
        <v>105000</v>
      </c>
      <c r="N1105" s="172"/>
    </row>
    <row r="1106" spans="1:14" x14ac:dyDescent="0.25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105000</v>
      </c>
      <c r="L1106" s="196">
        <v>0</v>
      </c>
      <c r="M1106" s="180">
        <f>K1106+L1106</f>
        <v>105000</v>
      </c>
      <c r="N1106" s="38">
        <v>111</v>
      </c>
    </row>
    <row r="1107" spans="1:14" x14ac:dyDescent="0.25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46400</v>
      </c>
      <c r="L1108" s="205">
        <f>SUM(L1111)</f>
        <v>-5025</v>
      </c>
      <c r="M1108" s="205">
        <f>SUM(M1111)</f>
        <v>41375</v>
      </c>
      <c r="N1108" s="172"/>
    </row>
    <row r="1109" spans="1:14" ht="25.5" x14ac:dyDescent="0.25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5.5" x14ac:dyDescent="0.25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46400</v>
      </c>
      <c r="L1110" s="207">
        <f>SUMIF($F1111:$F1127,$G1110,L1111:L1127)</f>
        <v>-5025</v>
      </c>
      <c r="M1110" s="207">
        <f>SUMIF($F1111:$F1127,$G1110,M1111:M1127)</f>
        <v>41375</v>
      </c>
      <c r="N1110" s="172"/>
    </row>
    <row r="1111" spans="1:14" x14ac:dyDescent="0.25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46400</v>
      </c>
      <c r="L1111" s="204">
        <f>SUM(L1112,L1119)</f>
        <v>-5025</v>
      </c>
      <c r="M1111" s="204">
        <f>SUM(M1112,M1119)</f>
        <v>41375</v>
      </c>
      <c r="N1111" s="172"/>
    </row>
    <row r="1112" spans="1:14" x14ac:dyDescent="0.25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42244</v>
      </c>
      <c r="L1112" s="204">
        <f>SUM(L1113,L1115,L1117)</f>
        <v>-7619</v>
      </c>
      <c r="M1112" s="204">
        <f>SUM(M1113,M1115,M1117)</f>
        <v>34625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15375</v>
      </c>
      <c r="L1113" s="204">
        <f>SUM(L1114:L1114)</f>
        <v>11750</v>
      </c>
      <c r="M1113" s="204">
        <f>SUM(M1114:M1114)</f>
        <v>27125</v>
      </c>
      <c r="N1113" s="209"/>
    </row>
    <row r="1114" spans="1:14" x14ac:dyDescent="0.25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15375</v>
      </c>
      <c r="L1114" s="196">
        <v>11750</v>
      </c>
      <c r="M1114" s="210">
        <f>K1114+L1114</f>
        <v>27125</v>
      </c>
      <c r="N1114" s="211">
        <v>526</v>
      </c>
    </row>
    <row r="1115" spans="1:14" x14ac:dyDescent="0.25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1500</v>
      </c>
      <c r="L1115" s="204">
        <f>SUM(L1116)</f>
        <v>1500</v>
      </c>
      <c r="M1115" s="204">
        <f>SUM(M1116)</f>
        <v>3000</v>
      </c>
      <c r="N1115" s="172"/>
    </row>
    <row r="1116" spans="1:14" x14ac:dyDescent="0.25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1500</v>
      </c>
      <c r="L1116" s="196">
        <v>1500</v>
      </c>
      <c r="M1116" s="210">
        <f>K1116+L1116</f>
        <v>3000</v>
      </c>
      <c r="N1116" s="211">
        <v>526</v>
      </c>
    </row>
    <row r="1117" spans="1:14" x14ac:dyDescent="0.25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25369</v>
      </c>
      <c r="L1117" s="204">
        <f>SUM(L1118:L1118)</f>
        <v>-20869</v>
      </c>
      <c r="M1117" s="204">
        <f>SUM(M1118:M1118)</f>
        <v>4500</v>
      </c>
      <c r="N1117" s="172"/>
    </row>
    <row r="1118" spans="1:14" ht="25.5" x14ac:dyDescent="0.25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25369</v>
      </c>
      <c r="L1118" s="196">
        <v>-20869</v>
      </c>
      <c r="M1118" s="210">
        <f>K1118+L1118</f>
        <v>4500</v>
      </c>
      <c r="N1118" s="211">
        <v>526</v>
      </c>
    </row>
    <row r="1119" spans="1:14" x14ac:dyDescent="0.25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4156</v>
      </c>
      <c r="L1119" s="204">
        <f>SUM(L1120,L1123,L1125)</f>
        <v>2594</v>
      </c>
      <c r="M1119" s="204">
        <f>SUM(M1120,M1123,M1125)</f>
        <v>6750</v>
      </c>
    </row>
    <row r="1120" spans="1:14" x14ac:dyDescent="0.25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3606</v>
      </c>
      <c r="L1120" s="204">
        <f>SUM(L1121:L1122)</f>
        <v>2694</v>
      </c>
      <c r="M1120" s="204">
        <f>SUM(M1121:M1122)</f>
        <v>6300</v>
      </c>
    </row>
    <row r="1121" spans="1:14" x14ac:dyDescent="0.25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200</v>
      </c>
      <c r="L1121" s="196">
        <v>0</v>
      </c>
      <c r="M1121" s="210">
        <f>K1121+L1121</f>
        <v>200</v>
      </c>
      <c r="N1121" s="211">
        <v>526</v>
      </c>
    </row>
    <row r="1122" spans="1:14" ht="25.5" x14ac:dyDescent="0.25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3406</v>
      </c>
      <c r="L1122" s="196">
        <v>2694</v>
      </c>
      <c r="M1122" s="210">
        <f>K1122+L1122</f>
        <v>6100</v>
      </c>
      <c r="N1122" s="211">
        <v>526</v>
      </c>
    </row>
    <row r="1123" spans="1:14" x14ac:dyDescent="0.25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350</v>
      </c>
      <c r="L1123" s="204">
        <f>SUM(L1124:L1124)</f>
        <v>-100</v>
      </c>
      <c r="M1123" s="204">
        <f>SUM(M1124:M1124)</f>
        <v>250</v>
      </c>
      <c r="N1123" s="172"/>
    </row>
    <row r="1124" spans="1:14" x14ac:dyDescent="0.25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350</v>
      </c>
      <c r="L1124" s="196">
        <v>-100</v>
      </c>
      <c r="M1124" s="210">
        <f>K1124+L1124</f>
        <v>250</v>
      </c>
      <c r="N1124" s="211">
        <v>526</v>
      </c>
    </row>
    <row r="1125" spans="1:14" ht="25.5" x14ac:dyDescent="0.25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200</v>
      </c>
      <c r="L1125" s="204">
        <f>SUM(L1126:L1126)</f>
        <v>0</v>
      </c>
      <c r="M1125" s="204">
        <f>SUM(M1126:M1126)</f>
        <v>200</v>
      </c>
    </row>
    <row r="1126" spans="1:14" x14ac:dyDescent="0.25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200</v>
      </c>
      <c r="L1126" s="196">
        <v>0</v>
      </c>
      <c r="M1126" s="210">
        <f>K1126+L1126</f>
        <v>200</v>
      </c>
      <c r="N1126" s="211">
        <v>526</v>
      </c>
    </row>
    <row r="1127" spans="1:14" x14ac:dyDescent="0.25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25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5.5" x14ac:dyDescent="0.25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25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25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25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25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25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25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25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5.5" x14ac:dyDescent="0.25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25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25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25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5.5" x14ac:dyDescent="0.25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25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25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25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5.5" x14ac:dyDescent="0.25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7524</v>
      </c>
      <c r="L1145" s="182">
        <f>SUM(L1147)</f>
        <v>0</v>
      </c>
      <c r="M1145" s="182">
        <f>SUM(M1147)</f>
        <v>7524</v>
      </c>
    </row>
    <row r="1146" spans="1:14" ht="25.5" x14ac:dyDescent="0.25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7524</v>
      </c>
      <c r="L1146" s="171">
        <f t="shared" si="317"/>
        <v>0</v>
      </c>
      <c r="M1146" s="171">
        <f t="shared" si="317"/>
        <v>7524</v>
      </c>
      <c r="N1146" s="172"/>
    </row>
    <row r="1147" spans="1:14" x14ac:dyDescent="0.25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7524</v>
      </c>
      <c r="L1147" s="176">
        <f t="shared" si="318"/>
        <v>0</v>
      </c>
      <c r="M1147" s="176">
        <f t="shared" si="318"/>
        <v>7524</v>
      </c>
    </row>
    <row r="1148" spans="1:14" x14ac:dyDescent="0.25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7524</v>
      </c>
      <c r="L1148" s="176">
        <f>SUM(L1149)</f>
        <v>0</v>
      </c>
      <c r="M1148" s="176">
        <f>SUM(M1149)</f>
        <v>7524</v>
      </c>
    </row>
    <row r="1149" spans="1:14" x14ac:dyDescent="0.25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7524</v>
      </c>
      <c r="L1149" s="176">
        <f>SUM(L1150:L1150)</f>
        <v>0</v>
      </c>
      <c r="M1149" s="176">
        <f>SUM(M1150:M1150)</f>
        <v>7524</v>
      </c>
      <c r="N1149" s="172"/>
    </row>
    <row r="1150" spans="1:14" x14ac:dyDescent="0.25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7524</v>
      </c>
      <c r="L1150" s="196">
        <v>0</v>
      </c>
      <c r="M1150" s="180">
        <f>K1150+L1150</f>
        <v>7524</v>
      </c>
      <c r="N1150" s="213">
        <v>5212</v>
      </c>
    </row>
    <row r="1151" spans="1:14" x14ac:dyDescent="0.25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5.5" x14ac:dyDescent="0.25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26880</v>
      </c>
      <c r="L1152" s="182">
        <f t="shared" si="323"/>
        <v>0</v>
      </c>
      <c r="M1152" s="182">
        <f t="shared" si="323"/>
        <v>26880</v>
      </c>
      <c r="N1152" s="172"/>
    </row>
    <row r="1153" spans="1:14" ht="25.5" x14ac:dyDescent="0.25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26880</v>
      </c>
      <c r="L1153" s="171">
        <f>SUMIF($F1154:$F1158,$G1153,L1154:L1158)</f>
        <v>0</v>
      </c>
      <c r="M1153" s="171">
        <f>SUMIF($F1154:$F1158,$G1153,M1154:M1158)</f>
        <v>26880</v>
      </c>
      <c r="N1153" s="172"/>
    </row>
    <row r="1154" spans="1:14" x14ac:dyDescent="0.25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26880</v>
      </c>
      <c r="L1154" s="176">
        <f t="shared" si="324"/>
        <v>0</v>
      </c>
      <c r="M1154" s="176">
        <f t="shared" si="324"/>
        <v>26880</v>
      </c>
      <c r="N1154" s="172"/>
    </row>
    <row r="1155" spans="1:14" x14ac:dyDescent="0.25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26880</v>
      </c>
      <c r="L1155" s="176">
        <f>SUM(L1156)</f>
        <v>0</v>
      </c>
      <c r="M1155" s="176">
        <f>SUM(M1156)</f>
        <v>26880</v>
      </c>
      <c r="N1155" s="172"/>
    </row>
    <row r="1156" spans="1:14" x14ac:dyDescent="0.25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26880</v>
      </c>
      <c r="L1156" s="176">
        <f>SUM(L1157:L1157)</f>
        <v>0</v>
      </c>
      <c r="M1156" s="176">
        <f>SUM(M1157:M1157)</f>
        <v>26880</v>
      </c>
      <c r="N1156" s="172"/>
    </row>
    <row r="1157" spans="1:14" x14ac:dyDescent="0.25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26880</v>
      </c>
      <c r="L1157" s="196">
        <v>0</v>
      </c>
      <c r="M1157" s="180">
        <f>K1157+L1157</f>
        <v>26880</v>
      </c>
      <c r="N1157" s="211">
        <v>527</v>
      </c>
    </row>
    <row r="1158" spans="1:14" x14ac:dyDescent="0.25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25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5.5" x14ac:dyDescent="0.25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25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25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25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25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25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25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25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5.5" x14ac:dyDescent="0.25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25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25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25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5.5" x14ac:dyDescent="0.25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25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ht="25.5" x14ac:dyDescent="0.25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25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5.5" x14ac:dyDescent="0.25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25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25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25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5.5" x14ac:dyDescent="0.25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25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25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25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5.5" x14ac:dyDescent="0.25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25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25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25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25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25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25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25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5.5" x14ac:dyDescent="0.25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25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25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25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5.5" x14ac:dyDescent="0.25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25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25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25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25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5.5" x14ac:dyDescent="0.25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25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25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25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25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25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5.5" x14ac:dyDescent="0.25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25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25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5.5" x14ac:dyDescent="0.25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25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25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25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5.5" x14ac:dyDescent="0.25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25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5.5" x14ac:dyDescent="0.25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5.5" x14ac:dyDescent="0.25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5.5" x14ac:dyDescent="0.25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25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25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25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25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25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25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25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5.5" x14ac:dyDescent="0.25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25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25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5.5" x14ac:dyDescent="0.25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25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25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5.5" x14ac:dyDescent="0.25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5.5" x14ac:dyDescent="0.25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5.5" x14ac:dyDescent="0.25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0</v>
      </c>
      <c r="M1241" s="182">
        <f>SUM(M1243)</f>
        <v>0</v>
      </c>
      <c r="N1241" s="172"/>
    </row>
    <row r="1242" spans="1:14" ht="25.5" x14ac:dyDescent="0.25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0</v>
      </c>
      <c r="M1242" s="171">
        <f>SUMIF($F1243:$F1251,$G1242,M1243:M1251)</f>
        <v>0</v>
      </c>
      <c r="N1242" s="172"/>
    </row>
    <row r="1243" spans="1:14" x14ac:dyDescent="0.25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0</v>
      </c>
      <c r="M1243" s="176">
        <f t="shared" si="368"/>
        <v>0</v>
      </c>
    </row>
    <row r="1244" spans="1:14" x14ac:dyDescent="0.25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0</v>
      </c>
      <c r="M1244" s="176">
        <f t="shared" si="369"/>
        <v>0</v>
      </c>
      <c r="N1244" s="172"/>
    </row>
    <row r="1245" spans="1:14" x14ac:dyDescent="0.25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25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x14ac:dyDescent="0.25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25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25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0</v>
      </c>
      <c r="M1249" s="176">
        <f>SUM(M1250:M1250)</f>
        <v>0</v>
      </c>
      <c r="N1249" s="172"/>
    </row>
    <row r="1250" spans="1:14" ht="25.5" x14ac:dyDescent="0.25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0</v>
      </c>
      <c r="M1250" s="180">
        <f>K1250+L1250</f>
        <v>0</v>
      </c>
      <c r="N1250" s="38">
        <v>111</v>
      </c>
    </row>
    <row r="1251" spans="1:14" x14ac:dyDescent="0.25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8.25" x14ac:dyDescent="0.25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5.5" x14ac:dyDescent="0.25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25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2.75" x14ac:dyDescent="0.2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2.75" x14ac:dyDescent="0.2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5.5" x14ac:dyDescent="0.2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2.75" x14ac:dyDescent="0.2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2.75" x14ac:dyDescent="0.2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2.75" x14ac:dyDescent="0.2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4551808</v>
      </c>
      <c r="L1262" s="104">
        <f t="shared" si="374"/>
        <v>-43940</v>
      </c>
      <c r="M1262" s="104">
        <f t="shared" si="374"/>
        <v>4507868</v>
      </c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105400</v>
      </c>
      <c r="L1263" s="104">
        <f t="shared" si="374"/>
        <v>-55000</v>
      </c>
      <c r="M1263" s="104">
        <f t="shared" si="374"/>
        <v>50400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0</v>
      </c>
      <c r="L1264" s="104">
        <f t="shared" si="374"/>
        <v>0</v>
      </c>
      <c r="M1264" s="104">
        <f t="shared" si="374"/>
        <v>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4657208</v>
      </c>
      <c r="L1265" s="105">
        <f t="shared" ref="L1265:M1265" si="375">SUM(L1262:L1264)</f>
        <v>-98940</v>
      </c>
      <c r="M1265" s="105">
        <f t="shared" si="375"/>
        <v>4558268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2.75" x14ac:dyDescent="0.2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2.5" x14ac:dyDescent="0.2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2.75" x14ac:dyDescent="0.2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105550</v>
      </c>
      <c r="L1269" s="76">
        <f t="shared" si="376"/>
        <v>0</v>
      </c>
      <c r="M1269" s="76">
        <f t="shared" si="376"/>
        <v>105550</v>
      </c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442684</v>
      </c>
      <c r="L1270" s="76">
        <f t="shared" si="376"/>
        <v>-101916</v>
      </c>
      <c r="M1270" s="76">
        <f t="shared" si="376"/>
        <v>340768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0</v>
      </c>
      <c r="M1271" s="76">
        <f t="shared" si="376"/>
        <v>0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46400</v>
      </c>
      <c r="L1273" s="108">
        <f t="shared" si="377"/>
        <v>-5025</v>
      </c>
      <c r="M1273" s="108">
        <f t="shared" si="377"/>
        <v>41375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26880</v>
      </c>
      <c r="L1274" s="108">
        <f t="shared" si="377"/>
        <v>0</v>
      </c>
      <c r="M1274" s="108">
        <f t="shared" si="377"/>
        <v>26880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7524</v>
      </c>
      <c r="L1275" s="108">
        <f t="shared" si="377"/>
        <v>0</v>
      </c>
      <c r="M1275" s="108">
        <f t="shared" si="377"/>
        <v>7524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7750</v>
      </c>
      <c r="L1276" s="76">
        <f t="shared" si="378"/>
        <v>-149</v>
      </c>
      <c r="M1276" s="76">
        <f t="shared" si="378"/>
        <v>7601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0</v>
      </c>
      <c r="L1277" s="76">
        <f t="shared" si="378"/>
        <v>150</v>
      </c>
      <c r="M1277" s="76">
        <f t="shared" si="378"/>
        <v>150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4020420</v>
      </c>
      <c r="L1278" s="76">
        <f t="shared" si="378"/>
        <v>8000</v>
      </c>
      <c r="M1278" s="76">
        <f t="shared" si="378"/>
        <v>4028420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0</v>
      </c>
      <c r="L1279" s="76">
        <f t="shared" si="378"/>
        <v>0</v>
      </c>
      <c r="M1279" s="76">
        <f t="shared" si="378"/>
        <v>0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0</v>
      </c>
      <c r="L1280" s="76">
        <f t="shared" si="378"/>
        <v>0</v>
      </c>
      <c r="M1280" s="76">
        <f t="shared" si="378"/>
        <v>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4657208</v>
      </c>
      <c r="L1282" s="109">
        <f>SUM(L1269:L1281)</f>
        <v>-98940</v>
      </c>
      <c r="M1282" s="109">
        <f>SUM(M1269:M1281)</f>
        <v>4558268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2.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2.7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sheetProtection algorithmName="SHA-512" hashValue="F9gGoViUw0eS1Yca0aN33OLB9zUWr6De3lJddoNZYRSv/Ay3KNnHcTUkHpcldGH7to9C26J+sOyxw3UXgu7iLA==" saltValue="4qKVUFO/uBUm55REsX6dAA==" spinCount="100000" sheet="1" objects="1" scenarios="1"/>
  <mergeCells count="128"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</mergeCells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H28" sqref="H28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4657208</v>
      </c>
      <c r="D3" s="47">
        <f>'PRIHODI-za popuniti'!D437</f>
        <v>-98940</v>
      </c>
      <c r="E3" s="47">
        <f>'PRIHODI-za popuniti'!E437</f>
        <v>4558268</v>
      </c>
    </row>
    <row r="4" spans="1:8" ht="25.5" x14ac:dyDescent="0.2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2">
      <c r="A5" s="48"/>
      <c r="B5" s="49" t="s">
        <v>273</v>
      </c>
      <c r="C5" s="50">
        <f>SUM(C3:C4)</f>
        <v>4657208</v>
      </c>
      <c r="D5" s="50">
        <f t="shared" ref="D5:E5" si="0">SUM(D3:D4)</f>
        <v>-98940</v>
      </c>
      <c r="E5" s="50">
        <f t="shared" si="0"/>
        <v>4558268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popuniti'!K1262</f>
        <v>4551808</v>
      </c>
      <c r="D7" s="47">
        <f>'POSEBNI DIO-za popuniti'!L1262</f>
        <v>-43940</v>
      </c>
      <c r="E7" s="47">
        <f>'POSEBNI DIO-za popuniti'!M1262</f>
        <v>4507868</v>
      </c>
    </row>
    <row r="8" spans="1:8" ht="25.5" x14ac:dyDescent="0.2">
      <c r="A8" s="45">
        <v>4</v>
      </c>
      <c r="B8" s="46" t="s">
        <v>275</v>
      </c>
      <c r="C8" s="47">
        <f>'POSEBNI DIO-za popuniti'!K1263</f>
        <v>105400</v>
      </c>
      <c r="D8" s="47">
        <f>'POSEBNI DIO-za popuniti'!L1263</f>
        <v>-55000</v>
      </c>
      <c r="E8" s="47">
        <f>'POSEBNI DIO-za popuniti'!M1263</f>
        <v>50400</v>
      </c>
    </row>
    <row r="9" spans="1:8" s="51" customFormat="1" x14ac:dyDescent="0.2">
      <c r="A9" s="48"/>
      <c r="B9" s="49" t="s">
        <v>276</v>
      </c>
      <c r="C9" s="50">
        <f>SUM(C7:C8)</f>
        <v>4657208</v>
      </c>
      <c r="D9" s="50">
        <f t="shared" ref="D9:E9" si="1">SUM(D7:D8)</f>
        <v>-98940</v>
      </c>
      <c r="E9" s="50">
        <f t="shared" si="1"/>
        <v>4558268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popuniti'!K1264</f>
        <v>0</v>
      </c>
      <c r="D12" s="47">
        <f>'POSEBNI DIO-za popuniti'!L1264</f>
        <v>0</v>
      </c>
      <c r="E12" s="47">
        <f>'POSEBNI DIO-za popuniti'!M1264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0</v>
      </c>
      <c r="D16" s="50">
        <f>'PRIHODI-za popuniti'!D440</f>
        <v>0</v>
      </c>
      <c r="E16" s="50">
        <f>'PRIHODI-za popuniti'!E440</f>
        <v>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2022-04-05T09:09:48Z</cp:lastPrinted>
  <dcterms:created xsi:type="dcterms:W3CDTF">2020-10-13T07:17:24Z</dcterms:created>
  <dcterms:modified xsi:type="dcterms:W3CDTF">2022-04-20T12:40:15Z</dcterms:modified>
</cp:coreProperties>
</file>